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  <sheet name="жовт" sheetId="11" r:id="rId11"/>
  </sheets>
  <definedNames>
    <definedName name="_xlnm.Print_Area" localSheetId="3">'бер'!$A$1:$AG$99</definedName>
    <definedName name="_xlnm.Print_Area" localSheetId="9">'вер'!$A$1:$AG$99</definedName>
    <definedName name="_xlnm.Print_Area" localSheetId="10">'жовт'!$A$1:$AG$99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<sst xmlns="http://schemas.openxmlformats.org/spreadsheetml/2006/main" count="1144" uniqueCount="73">
  <si>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</si>
  <si>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</si>
  <si>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</si>
  <si>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</si>
  <si>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</si>
  <si>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</si>
  <si>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</si>
  <si>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</si>
  <si>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</si>
  <si>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</si>
  <si>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</si>
  <si>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</si>
  <si>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</si>
  <si>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</si>
  <si>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</si>
  <si>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</si>
  <si>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</si>
  <si>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</si>
  <si>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</si>
  <si>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</si>
  <si>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</si>
  <si>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</si>
  <si>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</si>
  <si>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</si>
  <si>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</si>
  <si>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</si>
  <si>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</si>
  <si>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</si>
  <si>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</si>
  <si>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</si>
  <si>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</si>
  <si>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</si>
  <si>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</si>
  <si>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</si>
  <si>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</si>
  <si>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</si>
  <si>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</si>
  <si>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</si>
  <si>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</si>
  <si>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</si>
  <si>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</si>
  <si>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</si>
  <si>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</si>
  <si>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</si>
  <si>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</si>
  <si>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</si>
  <si>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</si>
  <si>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</si>
  <si>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</si>
  <si>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</si>
  <si>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</si>
  <si>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</si>
  <si>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</si>
  <si>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</si>
  <si>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</si>
  <si>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</si>
  <si>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</si>
  <si>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</si>
  <si>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</si>
  <si>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</si>
  <si>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</si>
  <si>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</si>
  <si>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</si>
  <si>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</si>
  <si>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</si>
  <si>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</si>
  <si>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</si>
  <si>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</si>
  <si>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</si>
  <si>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</si>
  <si>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</si>
  <si>
    <t>по міському бюджету м.Черкаси у ЖОВТНІ 2016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</si>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</sst>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92" sqref="B9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82461.49999999999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>
        <v>6835.7</v>
      </c>
      <c r="Y8" s="56">
        <v>10407.9</v>
      </c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136141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2517.2</v>
      </c>
      <c r="X9" s="24">
        <f t="shared" si="0"/>
        <v>6835.700000000001</v>
      </c>
      <c r="Y9" s="24">
        <f t="shared" si="0"/>
        <v>10407.9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122870.90000000002</v>
      </c>
      <c r="AG9" s="50">
        <f>AG10+AG15+AG24+AG33+AG47+AG52+AG54+AG61+AG62+AG71+AG72+AG76+AG88+AG81+AG83+AG82+AG69+AG89+AG91+AG90+AG70+AG40+AG92</f>
        <v>75676.19999999998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>
        <v>1866.4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4564.200000000001</v>
      </c>
      <c r="AG10" s="27">
        <f>B10+C10-AF10</f>
        <v>3999.399999999998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>
        <v>1760.8</v>
      </c>
      <c r="Y11" s="26"/>
      <c r="Z11" s="26"/>
      <c r="AA11" s="26"/>
      <c r="AB11" s="22"/>
      <c r="AC11" s="22"/>
      <c r="AD11" s="22"/>
      <c r="AE11" s="22"/>
      <c r="AF11" s="22">
        <f t="shared" si="1"/>
        <v>3935.1000000000004</v>
      </c>
      <c r="AG11" s="27">
        <f>B11+C11-AF11</f>
        <v>2108.2999999999993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105.60000000000014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536.3</v>
      </c>
      <c r="AG14" s="27">
        <f>AG10-AG11-AG12-AG13</f>
        <v>1724.6999999999985</v>
      </c>
    </row>
    <row r="15" spans="1:33" ht="15" customHeight="1">
      <c r="A15" s="4" t="s">
        <v>6</v>
      </c>
      <c r="B15" s="22">
        <f>34109.6+1236.6</f>
        <v>35346.2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>
        <v>489</v>
      </c>
      <c r="Y15" s="26"/>
      <c r="Z15" s="26"/>
      <c r="AA15" s="26"/>
      <c r="AB15" s="22"/>
      <c r="AC15" s="22"/>
      <c r="AD15" s="22"/>
      <c r="AE15" s="22"/>
      <c r="AF15" s="27">
        <f t="shared" si="1"/>
        <v>30078.700000000004</v>
      </c>
      <c r="AG15" s="27">
        <f aca="true" t="shared" si="3" ref="AG15:AG31">B15+C15-AF15</f>
        <v>28757.999999999993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f>2930.3+907.6</f>
        <v>3837.9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>
        <v>489</v>
      </c>
      <c r="Y19" s="26"/>
      <c r="Z19" s="26"/>
      <c r="AA19" s="26"/>
      <c r="AB19" s="22"/>
      <c r="AC19" s="22"/>
      <c r="AD19" s="22"/>
      <c r="AE19" s="22"/>
      <c r="AF19" s="27">
        <f t="shared" si="1"/>
        <v>2733.7</v>
      </c>
      <c r="AG19" s="27">
        <f t="shared" si="3"/>
        <v>4726.3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>B20+C20-AF20</f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420.8999999999992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2945.600000000002</v>
      </c>
    </row>
    <row r="24" spans="1:33" ht="15" customHeight="1">
      <c r="A24" s="4" t="s">
        <v>7</v>
      </c>
      <c r="B24" s="22">
        <f>22309.6-79.7</f>
        <v>22229.899999999998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13.4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19101.6</v>
      </c>
      <c r="AG24" s="27">
        <f t="shared" si="3"/>
        <v>13669.199999999997</v>
      </c>
    </row>
    <row r="25" spans="1:34" s="70" customFormat="1" ht="15" customHeight="1">
      <c r="A25" s="65" t="s">
        <v>47</v>
      </c>
      <c r="B25" s="66">
        <f>15919.2-12.9</f>
        <v>15906.300000000001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5.6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14404.100000000002</v>
      </c>
      <c r="AG25" s="71">
        <f t="shared" si="3"/>
        <v>8071.5999999999985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f>1899.2+40.9</f>
        <v>1940.1000000000001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2368.5000000000005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f>164+29.5</f>
        <v>193.5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134.79999999999998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2058.6999999999975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-1.0000000000000004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3317.1000000000013</v>
      </c>
      <c r="AG32" s="27">
        <f>AG24-AG26-AG27-AG28-AG29-AG30-AG31</f>
        <v>3686.4999999999945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f>808.1+35.5</f>
        <v>843.6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>
        <v>36.4</v>
      </c>
      <c r="Y47" s="29">
        <v>13.4</v>
      </c>
      <c r="Z47" s="29"/>
      <c r="AA47" s="29"/>
      <c r="AB47" s="28"/>
      <c r="AC47" s="28"/>
      <c r="AD47" s="28"/>
      <c r="AE47" s="28"/>
      <c r="AF47" s="27">
        <f t="shared" si="9"/>
        <v>410.6999999999999</v>
      </c>
      <c r="AG47" s="27">
        <f>B47+C47-AF47</f>
        <v>1845.2000000000003</v>
      </c>
    </row>
    <row r="48" spans="1:33" ht="15.75">
      <c r="A48" s="3" t="s">
        <v>5</v>
      </c>
      <c r="B48" s="22">
        <f>1.4+1.4</f>
        <v>2.8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1.7000000000000028</v>
      </c>
    </row>
    <row r="49" spans="1:33" ht="15.75">
      <c r="A49" s="3" t="s">
        <v>17</v>
      </c>
      <c r="B49" s="22">
        <f>668.8-1.4+34.1</f>
        <v>701.5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>
        <v>25</v>
      </c>
      <c r="Y49" s="26"/>
      <c r="Z49" s="26"/>
      <c r="AA49" s="26"/>
      <c r="AB49" s="22"/>
      <c r="AC49" s="22"/>
      <c r="AD49" s="22"/>
      <c r="AE49" s="22"/>
      <c r="AF49" s="27">
        <f t="shared" si="9"/>
        <v>268.5</v>
      </c>
      <c r="AG49" s="27">
        <f>B49+C49-AF49</f>
        <v>1283.7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139.30000000000007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11.399999999999999</v>
      </c>
      <c r="Y51" s="22">
        <f t="shared" si="11"/>
        <v>13.4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123.80000000000001</v>
      </c>
      <c r="AG51" s="27">
        <f>AG47-AG49-AG48</f>
        <v>559.8000000000002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3339.6+199.4+40</f>
        <v>3579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>
        <v>38</v>
      </c>
      <c r="Y54" s="26"/>
      <c r="Z54" s="26"/>
      <c r="AA54" s="26"/>
      <c r="AB54" s="22"/>
      <c r="AC54" s="22"/>
      <c r="AD54" s="22"/>
      <c r="AE54" s="22"/>
      <c r="AF54" s="27">
        <f t="shared" si="9"/>
        <v>3872.7999999999997</v>
      </c>
      <c r="AG54" s="22">
        <f t="shared" si="12"/>
        <v>2123.5000000000005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548.2999999999998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38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842.0999999999999</v>
      </c>
      <c r="AG60" s="22">
        <f>AG54-AG55-AG57-AG59-AG56-AG58</f>
        <v>620.5000000000003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1296.3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>
        <v>0.4</v>
      </c>
      <c r="Y72" s="26"/>
      <c r="Z72" s="26"/>
      <c r="AA72" s="26"/>
      <c r="AB72" s="22"/>
      <c r="AC72" s="22"/>
      <c r="AD72" s="22"/>
      <c r="AE72" s="22"/>
      <c r="AF72" s="27">
        <f t="shared" si="14"/>
        <v>464.29999999999995</v>
      </c>
      <c r="AG72" s="30">
        <f t="shared" si="17"/>
        <v>4098.2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>
        <v>4405.5</v>
      </c>
      <c r="Y92" s="26">
        <v>9588.9</v>
      </c>
      <c r="Z92" s="26"/>
      <c r="AA92" s="26"/>
      <c r="AB92" s="22"/>
      <c r="AC92" s="22"/>
      <c r="AD92" s="22"/>
      <c r="AE92" s="22"/>
      <c r="AF92" s="27">
        <f t="shared" si="14"/>
        <v>46452.299999999996</v>
      </c>
      <c r="AG92" s="22">
        <f t="shared" si="17"/>
        <v>11969.400000000001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136141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2517.2</v>
      </c>
      <c r="X94" s="42">
        <f t="shared" si="18"/>
        <v>6835.700000000001</v>
      </c>
      <c r="Y94" s="42">
        <f t="shared" si="18"/>
        <v>10407.9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122870.90000000002</v>
      </c>
      <c r="AG94" s="58">
        <f>AG10+AG15+AG24+AG33+AG47+AG52+AG54+AG61+AG62+AG69+AG71+AG72+AG76+AG81+AG82+AG83+AG88+AG89+AG90+AG91+AG70+AG40+AG92</f>
        <v>75676.19999999998</v>
      </c>
    </row>
    <row r="95" spans="1:33" ht="15.75">
      <c r="A95" s="3" t="s">
        <v>5</v>
      </c>
      <c r="B95" s="22">
        <f aca="true" t="shared" si="19" ref="B95:AD95">B11+B17+B26+B34+B55+B63+B73+B41+B77+B48</f>
        <v>51352.70000000001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1760.8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45423.700000000004</v>
      </c>
      <c r="AG95" s="27">
        <f>B95+C95-AF95</f>
        <v>11758.200000000004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1959.2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2399.8</v>
      </c>
    </row>
    <row r="98" spans="1:33" ht="15.75">
      <c r="A98" s="3" t="s">
        <v>1</v>
      </c>
      <c r="B98" s="22">
        <f aca="true" t="shared" si="22" ref="B98:AD98">B19+B28+B65+B35+B43+B56+B79</f>
        <v>4205.2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489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2961.9</v>
      </c>
      <c r="AG98" s="27">
        <f>B98+C98-AF98</f>
        <v>4999.4</v>
      </c>
    </row>
    <row r="99" spans="1:33" ht="15.75">
      <c r="A99" s="3" t="s">
        <v>17</v>
      </c>
      <c r="B99" s="22">
        <f aca="true" t="shared" si="23" ref="B99:X99">B21+B30+B49+B37+B58+B13+B75+B67</f>
        <v>2663.2999999999997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25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3838.2</v>
      </c>
      <c r="AG99" s="27">
        <f>B99+C99-AF99</f>
        <v>4188.900000000001</v>
      </c>
    </row>
    <row r="100" spans="1:33" ht="12.75">
      <c r="A100" s="1" t="s">
        <v>41</v>
      </c>
      <c r="B100" s="2">
        <f aca="true" t="shared" si="25" ref="B100:AD100">B94-B95-B96-B97-B98-B99</f>
        <v>70743.9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1760.0999999999995</v>
      </c>
      <c r="X100" s="2">
        <f t="shared" si="25"/>
        <v>4560.900000000001</v>
      </c>
      <c r="Y100" s="2">
        <f t="shared" si="25"/>
        <v>10407.9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66465.00000000003</v>
      </c>
      <c r="AG100" s="2">
        <f>AG94-AG95-AG96-AG97-AG98-AG99</f>
        <v>31002.599999999977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10" sqref="T10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71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17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0</v>
      </c>
      <c r="C7" s="72">
        <v>21185.5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7575.4</v>
      </c>
      <c r="C8" s="40">
        <v>76182.8</v>
      </c>
      <c r="D8" s="43">
        <v>7575.4</v>
      </c>
      <c r="E8" s="55"/>
      <c r="F8" s="55"/>
      <c r="G8" s="55"/>
      <c r="H8" s="55"/>
      <c r="I8" s="55"/>
      <c r="J8" s="56"/>
      <c r="K8" s="55"/>
      <c r="L8" s="55"/>
      <c r="M8" s="55"/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140459.3</v>
      </c>
      <c r="C9" s="24">
        <f t="shared" si="0"/>
        <v>74007.6</v>
      </c>
      <c r="D9" s="24">
        <f t="shared" si="0"/>
        <v>7536.299999999999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0</v>
      </c>
      <c r="I9" s="24">
        <f t="shared" si="0"/>
        <v>0</v>
      </c>
      <c r="J9" s="24">
        <f t="shared" si="0"/>
        <v>0</v>
      </c>
      <c r="K9" s="24">
        <f t="shared" si="0"/>
        <v>0</v>
      </c>
      <c r="L9" s="24">
        <f t="shared" si="0"/>
        <v>0</v>
      </c>
      <c r="M9" s="24">
        <f t="shared" si="0"/>
        <v>0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7536.299999999999</v>
      </c>
      <c r="AG9" s="50">
        <f>AG10+AG15+AG24+AG33+AG47+AG52+AG54+AG61+AG62+AG71+AG72+AG76+AG88+AG81+AG83+AG82+AG69+AG89+AG91+AG90+AG70+AG40+AG92</f>
        <v>206930.59999999998</v>
      </c>
      <c r="AH9" s="49"/>
      <c r="AI9" s="49"/>
    </row>
    <row r="10" spans="1:33" ht="15.75">
      <c r="A10" s="4" t="s">
        <v>4</v>
      </c>
      <c r="B10" s="22">
        <v>4421.5</v>
      </c>
      <c r="C10" s="22">
        <v>4068.9</v>
      </c>
      <c r="D10" s="22"/>
      <c r="E10" s="22"/>
      <c r="F10" s="22"/>
      <c r="G10" s="22"/>
      <c r="H10" s="22"/>
      <c r="I10" s="22"/>
      <c r="J10" s="25"/>
      <c r="K10" s="22"/>
      <c r="L10" s="22"/>
      <c r="M10" s="22"/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0</v>
      </c>
      <c r="AG10" s="27">
        <f>B10+C10-AF10</f>
        <v>8490.4</v>
      </c>
    </row>
    <row r="11" spans="1:33" ht="15.75">
      <c r="A11" s="3" t="s">
        <v>5</v>
      </c>
      <c r="B11" s="22">
        <v>3729.5</v>
      </c>
      <c r="C11" s="22">
        <v>2108.1</v>
      </c>
      <c r="D11" s="22"/>
      <c r="E11" s="22"/>
      <c r="F11" s="22"/>
      <c r="G11" s="22"/>
      <c r="H11" s="22"/>
      <c r="I11" s="22"/>
      <c r="J11" s="26"/>
      <c r="K11" s="22"/>
      <c r="L11" s="22"/>
      <c r="M11" s="22"/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0</v>
      </c>
      <c r="AG11" s="27">
        <f>B11+C11-AF11</f>
        <v>5837.6</v>
      </c>
    </row>
    <row r="12" spans="1:33" ht="15.75">
      <c r="A12" s="3" t="s">
        <v>2</v>
      </c>
      <c r="B12" s="36">
        <v>184.6</v>
      </c>
      <c r="C12" s="22">
        <v>186.8</v>
      </c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371.4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507.4</v>
      </c>
      <c r="C14" s="22">
        <f t="shared" si="2"/>
        <v>1774.0000000000002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0</v>
      </c>
      <c r="K14" s="22">
        <f t="shared" si="2"/>
        <v>0</v>
      </c>
      <c r="L14" s="22">
        <f t="shared" si="2"/>
        <v>0</v>
      </c>
      <c r="M14" s="22">
        <f t="shared" si="2"/>
        <v>0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0</v>
      </c>
      <c r="AG14" s="27">
        <f>AG10-AG11-AG12-AG13</f>
        <v>2281.399999999999</v>
      </c>
    </row>
    <row r="15" spans="1:33" ht="15" customHeight="1">
      <c r="A15" s="4" t="s">
        <v>6</v>
      </c>
      <c r="B15" s="22">
        <v>39036.7</v>
      </c>
      <c r="C15" s="22">
        <v>28801.5</v>
      </c>
      <c r="D15" s="44">
        <v>-0.1</v>
      </c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-0.1</v>
      </c>
      <c r="AG15" s="27">
        <f aca="true" t="shared" si="3" ref="AG15:AG31">B15+C15-AF15</f>
        <v>67838.3</v>
      </c>
    </row>
    <row r="16" spans="1:34" s="70" customFormat="1" ht="15" customHeight="1">
      <c r="A16" s="65" t="s">
        <v>46</v>
      </c>
      <c r="B16" s="66">
        <v>14490.1</v>
      </c>
      <c r="C16" s="66">
        <v>12746.5</v>
      </c>
      <c r="D16" s="67">
        <v>-0.1</v>
      </c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-0.1</v>
      </c>
      <c r="AG16" s="71">
        <f t="shared" si="3"/>
        <v>27236.699999999997</v>
      </c>
      <c r="AH16" s="75"/>
    </row>
    <row r="17" spans="1:34" ht="15.75">
      <c r="A17" s="3" t="s">
        <v>5</v>
      </c>
      <c r="B17" s="22">
        <v>26751.7</v>
      </c>
      <c r="C17" s="22">
        <v>3358.1</v>
      </c>
      <c r="D17" s="22">
        <v>-0.1</v>
      </c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-0.1</v>
      </c>
      <c r="AG17" s="27">
        <f t="shared" si="3"/>
        <v>30109.899999999998</v>
      </c>
      <c r="AH17" s="6"/>
    </row>
    <row r="18" spans="1:33" ht="15.75">
      <c r="A18" s="3" t="s">
        <v>3</v>
      </c>
      <c r="B18" s="22">
        <v>8.4</v>
      </c>
      <c r="C18" s="22">
        <v>28.3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36.7</v>
      </c>
    </row>
    <row r="19" spans="1:33" ht="15.75">
      <c r="A19" s="3" t="s">
        <v>1</v>
      </c>
      <c r="B19" s="22">
        <v>3431.3</v>
      </c>
      <c r="C19" s="22">
        <v>3802.6</v>
      </c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0</v>
      </c>
      <c r="AG19" s="27">
        <f t="shared" si="3"/>
        <v>7233.9</v>
      </c>
    </row>
    <row r="20" spans="1:33" ht="15.75">
      <c r="A20" s="3" t="s">
        <v>2</v>
      </c>
      <c r="B20" s="22">
        <v>6360.4</v>
      </c>
      <c r="C20" s="22">
        <v>16244.9</v>
      </c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0</v>
      </c>
      <c r="AG20" s="27">
        <f t="shared" si="3"/>
        <v>22605.3</v>
      </c>
    </row>
    <row r="21" spans="1:33" ht="15.75">
      <c r="A21" s="3" t="s">
        <v>17</v>
      </c>
      <c r="B21" s="22">
        <v>1414.7</v>
      </c>
      <c r="C21" s="22">
        <v>1246.5</v>
      </c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0</v>
      </c>
      <c r="AG21" s="27">
        <f t="shared" si="3"/>
        <v>2661.2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1070.199999999996</v>
      </c>
      <c r="C23" s="22">
        <f t="shared" si="4"/>
        <v>4121.100000000004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0</v>
      </c>
      <c r="AG23" s="27">
        <f t="shared" si="3"/>
        <v>5191.3</v>
      </c>
    </row>
    <row r="24" spans="1:33" ht="15" customHeight="1">
      <c r="A24" s="4" t="s">
        <v>7</v>
      </c>
      <c r="B24" s="22">
        <v>20906.8</v>
      </c>
      <c r="C24" s="22">
        <v>13682.1</v>
      </c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0</v>
      </c>
      <c r="AG24" s="27">
        <f t="shared" si="3"/>
        <v>34588.9</v>
      </c>
    </row>
    <row r="25" spans="1:34" s="70" customFormat="1" ht="15" customHeight="1">
      <c r="A25" s="65" t="s">
        <v>47</v>
      </c>
      <c r="B25" s="66">
        <v>15919</v>
      </c>
      <c r="C25" s="66">
        <v>8097.5</v>
      </c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0</v>
      </c>
      <c r="AG25" s="71">
        <f t="shared" si="3"/>
        <v>24016.5</v>
      </c>
      <c r="AH25" s="75"/>
    </row>
    <row r="26" spans="1:34" ht="15.75">
      <c r="A26" s="3" t="s">
        <v>5</v>
      </c>
      <c r="B26" s="22">
        <v>15552.9</v>
      </c>
      <c r="C26" s="22">
        <v>1823</v>
      </c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17375.9</v>
      </c>
      <c r="AH26" s="6"/>
    </row>
    <row r="27" spans="1:33" ht="15.75">
      <c r="A27" s="3" t="s">
        <v>3</v>
      </c>
      <c r="B27" s="22">
        <v>1484.5</v>
      </c>
      <c r="C27" s="22">
        <v>2327.5</v>
      </c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3812</v>
      </c>
    </row>
    <row r="28" spans="1:33" ht="15.75">
      <c r="A28" s="3" t="s">
        <v>1</v>
      </c>
      <c r="B28" s="22">
        <v>536.3</v>
      </c>
      <c r="C28" s="22">
        <v>24.7</v>
      </c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561</v>
      </c>
    </row>
    <row r="29" spans="1:33" ht="15.75">
      <c r="A29" s="3" t="s">
        <v>2</v>
      </c>
      <c r="B29" s="22">
        <v>2345.1</v>
      </c>
      <c r="C29" s="22">
        <v>2838.9</v>
      </c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5184</v>
      </c>
    </row>
    <row r="30" spans="1:33" ht="15.75">
      <c r="A30" s="3" t="s">
        <v>17</v>
      </c>
      <c r="B30" s="22">
        <v>134.1</v>
      </c>
      <c r="C30" s="22">
        <v>93.5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227.6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853.8999999999995</v>
      </c>
      <c r="C32" s="22">
        <f t="shared" si="5"/>
        <v>6574.5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0</v>
      </c>
      <c r="AG32" s="27">
        <f>AG24-AG26-AG27-AG28-AG29-AG30-AG31</f>
        <v>7428.4</v>
      </c>
    </row>
    <row r="33" spans="1:33" ht="15" customHeight="1">
      <c r="A33" s="4" t="s">
        <v>8</v>
      </c>
      <c r="B33" s="22">
        <v>200</v>
      </c>
      <c r="C33" s="22">
        <v>994</v>
      </c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0</v>
      </c>
      <c r="AG33" s="27">
        <f aca="true" t="shared" si="6" ref="AG33:AG38">B33+C33-AF33</f>
        <v>1194</v>
      </c>
    </row>
    <row r="34" spans="1:33" ht="15.75">
      <c r="A34" s="3" t="s">
        <v>5</v>
      </c>
      <c r="B34" s="22">
        <v>129.7</v>
      </c>
      <c r="C34" s="22">
        <v>30.9</v>
      </c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0</v>
      </c>
      <c r="AG34" s="27">
        <f t="shared" si="6"/>
        <v>160.6</v>
      </c>
    </row>
    <row r="35" spans="1:33" ht="15.75">
      <c r="A35" s="3" t="s">
        <v>1</v>
      </c>
      <c r="B35" s="22">
        <v>0</v>
      </c>
      <c r="C35" s="22">
        <v>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0.1</v>
      </c>
    </row>
    <row r="36" spans="1:33" ht="15.75">
      <c r="A36" s="3" t="s">
        <v>2</v>
      </c>
      <c r="B36" s="44">
        <v>61.3</v>
      </c>
      <c r="C36" s="22">
        <v>173.3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234.60000000000002</v>
      </c>
    </row>
    <row r="37" spans="1:33" ht="15.75">
      <c r="A37" s="3" t="s">
        <v>17</v>
      </c>
      <c r="B37" s="22">
        <v>0</v>
      </c>
      <c r="C37" s="22">
        <v>756.8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756.8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9.000000000000014</v>
      </c>
      <c r="C39" s="22">
        <f t="shared" si="7"/>
        <v>32.9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41.90000000000009</v>
      </c>
    </row>
    <row r="40" spans="1:33" ht="15" customHeight="1">
      <c r="A40" s="4" t="s">
        <v>33</v>
      </c>
      <c r="B40" s="22">
        <v>640.9</v>
      </c>
      <c r="C40" s="22">
        <v>149.9</v>
      </c>
      <c r="D40" s="22"/>
      <c r="E40" s="22"/>
      <c r="F40" s="22"/>
      <c r="G40" s="22"/>
      <c r="H40" s="22"/>
      <c r="I40" s="22"/>
      <c r="J40" s="26"/>
      <c r="K40" s="22"/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0</v>
      </c>
      <c r="AG40" s="27">
        <f aca="true" t="shared" si="8" ref="AG40:AG45">B40+C40-AF40</f>
        <v>790.8</v>
      </c>
    </row>
    <row r="41" spans="1:34" ht="15.75">
      <c r="A41" s="3" t="s">
        <v>5</v>
      </c>
      <c r="B41" s="22">
        <v>569.9</v>
      </c>
      <c r="C41" s="22">
        <v>78</v>
      </c>
      <c r="D41" s="22"/>
      <c r="E41" s="22"/>
      <c r="F41" s="22"/>
      <c r="G41" s="22"/>
      <c r="H41" s="22"/>
      <c r="I41" s="22"/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0</v>
      </c>
      <c r="AG41" s="27">
        <f t="shared" si="8"/>
        <v>647.9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3.9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10.9</v>
      </c>
    </row>
    <row r="44" spans="1:33" ht="15.75">
      <c r="A44" s="3" t="s">
        <v>2</v>
      </c>
      <c r="B44" s="22">
        <v>36.9</v>
      </c>
      <c r="C44" s="22">
        <v>32.5</v>
      </c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</v>
      </c>
      <c r="AG44" s="27">
        <f t="shared" si="8"/>
        <v>69.4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27.1</v>
      </c>
      <c r="C46" s="22">
        <f t="shared" si="10"/>
        <v>35.5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0</v>
      </c>
      <c r="AG46" s="27">
        <f>AG40-AG41-AG42-AG43-AG44-AG45</f>
        <v>62.599999999999966</v>
      </c>
    </row>
    <row r="47" spans="1:33" ht="17.25" customHeight="1">
      <c r="A47" s="4" t="s">
        <v>70</v>
      </c>
      <c r="B47" s="36">
        <v>821.9</v>
      </c>
      <c r="C47" s="22">
        <v>1983.8</v>
      </c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0</v>
      </c>
      <c r="AG47" s="27">
        <f>B47+C47-AF47</f>
        <v>2805.7</v>
      </c>
    </row>
    <row r="48" spans="1:33" ht="15.75">
      <c r="A48" s="3" t="s">
        <v>5</v>
      </c>
      <c r="B48" s="22">
        <v>31.2</v>
      </c>
      <c r="C48" s="22">
        <v>0.3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31.5</v>
      </c>
    </row>
    <row r="49" spans="1:33" ht="15.75">
      <c r="A49" s="3" t="s">
        <v>17</v>
      </c>
      <c r="B49" s="22">
        <v>669</v>
      </c>
      <c r="C49" s="22">
        <v>1285.2</v>
      </c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0</v>
      </c>
      <c r="AG49" s="27">
        <f>B49+C49-AF49</f>
        <v>1954.2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121.69999999999993</v>
      </c>
      <c r="C51" s="22">
        <f t="shared" si="11"/>
        <v>698.3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0</v>
      </c>
      <c r="AG51" s="27">
        <f>AG47-AG49-AG48</f>
        <v>819.9999999999998</v>
      </c>
    </row>
    <row r="52" spans="1:33" ht="15" customHeight="1">
      <c r="A52" s="4" t="s">
        <v>0</v>
      </c>
      <c r="B52" s="22">
        <v>5255.7</v>
      </c>
      <c r="C52" s="22">
        <v>3223.9</v>
      </c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0</v>
      </c>
      <c r="AG52" s="27">
        <f aca="true" t="shared" si="12" ref="AG52:AG59">B52+C52-AF52</f>
        <v>8479.6</v>
      </c>
    </row>
    <row r="53" spans="1:33" ht="15" customHeight="1">
      <c r="A53" s="3" t="s">
        <v>2</v>
      </c>
      <c r="B53" s="22">
        <v>985.3</v>
      </c>
      <c r="C53" s="22">
        <v>610.3</v>
      </c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0</v>
      </c>
      <c r="AG53" s="27">
        <f t="shared" si="12"/>
        <v>1595.6</v>
      </c>
    </row>
    <row r="54" spans="1:34" ht="15" customHeight="1">
      <c r="A54" s="4" t="s">
        <v>9</v>
      </c>
      <c r="B54" s="44">
        <v>3913.7</v>
      </c>
      <c r="C54" s="22">
        <v>2199.5</v>
      </c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0</v>
      </c>
      <c r="AG54" s="22">
        <f t="shared" si="12"/>
        <v>6113.2</v>
      </c>
      <c r="AH54" s="6"/>
    </row>
    <row r="55" spans="1:34" ht="15.75">
      <c r="A55" s="3" t="s">
        <v>5</v>
      </c>
      <c r="B55" s="22">
        <v>3011.6</v>
      </c>
      <c r="C55" s="22">
        <v>872.8</v>
      </c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0</v>
      </c>
      <c r="AG55" s="22">
        <f t="shared" si="12"/>
        <v>3884.3999999999996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303.3</v>
      </c>
      <c r="C57" s="22">
        <v>630.2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0</v>
      </c>
      <c r="AG57" s="22">
        <f t="shared" si="12"/>
        <v>933.5</v>
      </c>
    </row>
    <row r="58" spans="1:33" ht="15.75">
      <c r="A58" s="3" t="s">
        <v>17</v>
      </c>
      <c r="B58" s="36">
        <v>15.1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15.1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583.6999999999999</v>
      </c>
      <c r="C60" s="22">
        <f t="shared" si="13"/>
        <v>696.5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0</v>
      </c>
      <c r="AG60" s="22">
        <f>AG54-AG55-AG57-AG59-AG56-AG58</f>
        <v>1280.2000000000003</v>
      </c>
    </row>
    <row r="61" spans="1:33" ht="15" customHeight="1">
      <c r="A61" s="4" t="s">
        <v>10</v>
      </c>
      <c r="B61" s="22">
        <v>150</v>
      </c>
      <c r="C61" s="22">
        <v>254.3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404.3</v>
      </c>
    </row>
    <row r="62" spans="1:33" ht="15" customHeight="1">
      <c r="A62" s="4" t="s">
        <v>11</v>
      </c>
      <c r="B62" s="22">
        <v>1281.7</v>
      </c>
      <c r="C62" s="22">
        <v>1597.4</v>
      </c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0</v>
      </c>
      <c r="AG62" s="22">
        <f t="shared" si="15"/>
        <v>2879.1000000000004</v>
      </c>
    </row>
    <row r="63" spans="1:34" ht="15.75">
      <c r="A63" s="3" t="s">
        <v>5</v>
      </c>
      <c r="B63" s="22">
        <v>834.3</v>
      </c>
      <c r="C63" s="22">
        <v>386.5</v>
      </c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0</v>
      </c>
      <c r="AG63" s="22">
        <f t="shared" si="15"/>
        <v>1220.8</v>
      </c>
      <c r="AH63" s="64"/>
    </row>
    <row r="64" spans="1:34" ht="15.75">
      <c r="A64" s="3" t="s">
        <v>3</v>
      </c>
      <c r="B64" s="22">
        <v>3</v>
      </c>
      <c r="C64" s="22">
        <v>3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6</v>
      </c>
      <c r="AH64" s="6"/>
    </row>
    <row r="65" spans="1:34" ht="15.75">
      <c r="A65" s="3" t="s">
        <v>1</v>
      </c>
      <c r="B65" s="22">
        <v>31.6</v>
      </c>
      <c r="C65" s="22">
        <v>56.8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88.4</v>
      </c>
      <c r="AH65" s="6"/>
    </row>
    <row r="66" spans="1:33" ht="15.75">
      <c r="A66" s="3" t="s">
        <v>2</v>
      </c>
      <c r="B66" s="22">
        <v>48.5</v>
      </c>
      <c r="C66" s="22">
        <v>216.3</v>
      </c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264.8</v>
      </c>
    </row>
    <row r="67" spans="1:33" ht="15.75">
      <c r="A67" s="3" t="s">
        <v>17</v>
      </c>
      <c r="B67" s="22">
        <v>0</v>
      </c>
      <c r="C67" s="22">
        <v>40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364.30000000000007</v>
      </c>
      <c r="C68" s="22">
        <f t="shared" si="16"/>
        <v>894.8000000000002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0</v>
      </c>
      <c r="AG68" s="22">
        <f>AG62-AG63-AG66-AG67-AG65-AG64</f>
        <v>1259.1000000000004</v>
      </c>
    </row>
    <row r="69" spans="1:33" ht="31.5">
      <c r="A69" s="4" t="s">
        <v>32</v>
      </c>
      <c r="B69" s="22">
        <v>2982.7</v>
      </c>
      <c r="C69" s="22">
        <v>20.8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3003.5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921.6</v>
      </c>
      <c r="C72" s="22">
        <v>3531.8</v>
      </c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0</v>
      </c>
      <c r="AG72" s="30">
        <f t="shared" si="17"/>
        <v>4453.400000000001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179.8</v>
      </c>
      <c r="C74" s="22">
        <v>403.9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583.7</v>
      </c>
    </row>
    <row r="75" spans="1:33" ht="15" customHeight="1">
      <c r="A75" s="3" t="s">
        <v>17</v>
      </c>
      <c r="B75" s="22">
        <v>96.3</v>
      </c>
      <c r="C75" s="22">
        <v>450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546.3</v>
      </c>
    </row>
    <row r="76" spans="1:33" s="11" customFormat="1" ht="31.5">
      <c r="A76" s="12" t="s">
        <v>21</v>
      </c>
      <c r="B76" s="22">
        <v>97.5</v>
      </c>
      <c r="C76" s="22">
        <v>369.6</v>
      </c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0</v>
      </c>
      <c r="AG76" s="30">
        <f t="shared" si="17"/>
        <v>467.1</v>
      </c>
    </row>
    <row r="77" spans="1:33" s="11" customFormat="1" ht="15.75">
      <c r="A77" s="3" t="s">
        <v>5</v>
      </c>
      <c r="B77" s="22">
        <v>77.2</v>
      </c>
      <c r="C77" s="22">
        <v>2.4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0</v>
      </c>
      <c r="AG77" s="30">
        <f t="shared" si="17"/>
        <v>79.60000000000001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2.1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4.300000000000001</v>
      </c>
    </row>
    <row r="81" spans="1:33" s="11" customFormat="1" ht="15.75">
      <c r="A81" s="12" t="s">
        <v>36</v>
      </c>
      <c r="B81" s="22">
        <v>0</v>
      </c>
      <c r="C81" s="28">
        <v>137.6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137.6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2553.5</v>
      </c>
      <c r="C89" s="22">
        <v>2229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0</v>
      </c>
      <c r="AG89" s="22">
        <f t="shared" si="17"/>
        <v>4782.5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237.1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237.1</v>
      </c>
      <c r="AH91" s="11"/>
    </row>
    <row r="92" spans="1:34" ht="15.75">
      <c r="A92" s="4" t="s">
        <v>44</v>
      </c>
      <c r="B92" s="22">
        <v>54858.3</v>
      </c>
      <c r="C92" s="22">
        <v>10526.4</v>
      </c>
      <c r="D92" s="22">
        <f>7515.4+21</f>
        <v>7536.4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7536.4</v>
      </c>
      <c r="AG92" s="22">
        <f t="shared" si="17"/>
        <v>57848.3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140459.3</v>
      </c>
      <c r="C94" s="42">
        <f t="shared" si="18"/>
        <v>74007.6</v>
      </c>
      <c r="D94" s="42">
        <f t="shared" si="18"/>
        <v>7536.299999999999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0</v>
      </c>
      <c r="I94" s="42">
        <f t="shared" si="18"/>
        <v>0</v>
      </c>
      <c r="J94" s="42">
        <f t="shared" si="18"/>
        <v>0</v>
      </c>
      <c r="K94" s="42">
        <f t="shared" si="18"/>
        <v>0</v>
      </c>
      <c r="L94" s="42">
        <f t="shared" si="18"/>
        <v>0</v>
      </c>
      <c r="M94" s="42">
        <f t="shared" si="18"/>
        <v>0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7536.299999999999</v>
      </c>
      <c r="AG94" s="58">
        <f>AG10+AG15+AG24+AG33+AG47+AG52+AG54+AG61+AG62+AG69+AG71+AG72+AG76+AG81+AG82+AG83+AG88+AG89+AG90+AG91+AG70+AG40+AG92</f>
        <v>206930.59999999998</v>
      </c>
    </row>
    <row r="95" spans="1:33" ht="15.75">
      <c r="A95" s="3" t="s">
        <v>5</v>
      </c>
      <c r="B95" s="22">
        <f aca="true" t="shared" si="19" ref="B95:AD95">B11+B17+B26+B34+B55+B63+B73+B41+B77+B48</f>
        <v>50705.69999999999</v>
      </c>
      <c r="C95" s="22">
        <f t="shared" si="19"/>
        <v>8660.099999999999</v>
      </c>
      <c r="D95" s="22">
        <f t="shared" si="19"/>
        <v>-0.1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0</v>
      </c>
      <c r="K95" s="22">
        <f t="shared" si="19"/>
        <v>0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-0.1</v>
      </c>
      <c r="AG95" s="27">
        <f>B95+C95-AF95</f>
        <v>59365.89999999999</v>
      </c>
    </row>
    <row r="96" spans="1:33" ht="15.75">
      <c r="A96" s="3" t="s">
        <v>2</v>
      </c>
      <c r="B96" s="22">
        <f aca="true" t="shared" si="20" ref="B96:AD96">B12+B20+B29+B36+B57+B66+B44+B80+B74+B53</f>
        <v>10507.299999999997</v>
      </c>
      <c r="C96" s="22">
        <f t="shared" si="20"/>
        <v>21339.300000000003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0</v>
      </c>
      <c r="AG96" s="27">
        <f>B96+C96-AF96</f>
        <v>31846.6</v>
      </c>
    </row>
    <row r="97" spans="1:33" ht="15.75">
      <c r="A97" s="3" t="s">
        <v>3</v>
      </c>
      <c r="B97" s="22">
        <f aca="true" t="shared" si="21" ref="B97:AA97">B18+B27+B42+B64+B78</f>
        <v>1495.9</v>
      </c>
      <c r="C97" s="22">
        <f t="shared" si="21"/>
        <v>2358.8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3854.7000000000003</v>
      </c>
    </row>
    <row r="98" spans="1:33" ht="15.75">
      <c r="A98" s="3" t="s">
        <v>1</v>
      </c>
      <c r="B98" s="22">
        <f aca="true" t="shared" si="22" ref="B98:AD98">B19+B28+B65+B35+B43+B56+B79</f>
        <v>4006.2000000000003</v>
      </c>
      <c r="C98" s="22">
        <f t="shared" si="22"/>
        <v>3888.1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0</v>
      </c>
      <c r="AG98" s="27">
        <f>B98+C98-AF98</f>
        <v>7894.3</v>
      </c>
    </row>
    <row r="99" spans="1:33" ht="15.75">
      <c r="A99" s="3" t="s">
        <v>17</v>
      </c>
      <c r="B99" s="22">
        <f aca="true" t="shared" si="23" ref="B99:X99">B21+B30+B49+B37+B58+B13+B75+B67</f>
        <v>2329.2000000000003</v>
      </c>
      <c r="C99" s="22">
        <f t="shared" si="23"/>
        <v>3872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0</v>
      </c>
      <c r="AG99" s="27">
        <f>B99+C99-AF99</f>
        <v>6201.200000000001</v>
      </c>
    </row>
    <row r="100" spans="1:33" ht="12.75">
      <c r="A100" s="1" t="s">
        <v>41</v>
      </c>
      <c r="B100" s="2">
        <f aca="true" t="shared" si="25" ref="B100:AD100">B94-B95-B96-B97-B98-B99</f>
        <v>71415.00000000001</v>
      </c>
      <c r="C100" s="2">
        <f t="shared" si="25"/>
        <v>33889.3</v>
      </c>
      <c r="D100" s="2">
        <f t="shared" si="25"/>
        <v>7536.4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0</v>
      </c>
      <c r="I100" s="2">
        <f t="shared" si="25"/>
        <v>0</v>
      </c>
      <c r="J100" s="2">
        <f t="shared" si="25"/>
        <v>0</v>
      </c>
      <c r="K100" s="2">
        <f t="shared" si="25"/>
        <v>0</v>
      </c>
      <c r="L100" s="2">
        <f t="shared" si="25"/>
        <v>0</v>
      </c>
      <c r="M100" s="2">
        <f t="shared" si="25"/>
        <v>0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7536.4</v>
      </c>
      <c r="AG100" s="2">
        <f>AG94-AG95-AG96-AG97-AG98-AG99</f>
        <v>97767.89999999998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66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2016-10-03T14:07:01Z</cp:lastPrinted>
  <dcterms:created xsi:type="dcterms:W3CDTF">2002-11-05T08:53:00Z</dcterms:created>
  <dcterms:modified xsi:type="dcterms:W3CDTF">2016-10-04T04:59:03Z</dcterms:modified>
  <cp:category/>
  <cp:version/>
  <cp:contentType/>
  <cp:contentStatus/>
</cp:coreProperties>
</file>